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filterPrivacy="1"/>
  <xr:revisionPtr revIDLastSave="0" documentId="13_ncr:1_{068951CA-5C2C-45E0-B53A-CDE4B50A807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 l="1"/>
  <c r="K36" i="1" s="1"/>
  <c r="M36" i="1" s="1"/>
  <c r="H23" i="1" l="1"/>
  <c r="H24" i="1"/>
  <c r="H25" i="1"/>
  <c r="H26" i="1"/>
  <c r="H27" i="1"/>
  <c r="H28" i="1"/>
  <c r="H22" i="1"/>
  <c r="H12" i="1"/>
  <c r="K34" i="1" s="1"/>
  <c r="M34" i="1" s="1"/>
  <c r="H13" i="1"/>
  <c r="K35" i="1" s="1"/>
  <c r="H15" i="1"/>
  <c r="K37" i="1" s="1"/>
  <c r="H16" i="1"/>
  <c r="K38" i="1" s="1"/>
  <c r="H17" i="1"/>
  <c r="K39" i="1" s="1"/>
  <c r="H11" i="1"/>
  <c r="K33" i="1" s="1"/>
  <c r="M39" i="1" l="1"/>
  <c r="L39" i="1"/>
  <c r="L35" i="1"/>
  <c r="M35" i="1"/>
  <c r="M38" i="1"/>
  <c r="L38" i="1"/>
  <c r="N38" i="1" s="1"/>
  <c r="L34" i="1"/>
  <c r="N34" i="1" s="1"/>
  <c r="L37" i="1"/>
  <c r="M37" i="1"/>
  <c r="L33" i="1"/>
  <c r="M33" i="1"/>
  <c r="L36" i="1"/>
  <c r="H4" i="1"/>
  <c r="H3" i="1"/>
  <c r="N35" i="1" l="1"/>
  <c r="N33" i="1"/>
  <c r="N36" i="1"/>
  <c r="N37" i="1"/>
  <c r="N39" i="1"/>
</calcChain>
</file>

<file path=xl/sharedStrings.xml><?xml version="1.0" encoding="utf-8"?>
<sst xmlns="http://schemas.openxmlformats.org/spreadsheetml/2006/main" count="43" uniqueCount="24">
  <si>
    <t>YL-7-26</t>
  </si>
  <si>
    <t>Mn</t>
  </si>
  <si>
    <t>Mw</t>
  </si>
  <si>
    <t>PDI</t>
  </si>
  <si>
    <t>dn/dc</t>
  </si>
  <si>
    <t>Scisssion cycle</t>
  </si>
  <si>
    <t>Sonication  time (min)</t>
  </si>
  <si>
    <t>After sonication</t>
  </si>
  <si>
    <t>Deprotected</t>
  </si>
  <si>
    <t>60 aft. 48 h</t>
  </si>
  <si>
    <t>YL-8-76</t>
  </si>
  <si>
    <t>YL-8-78</t>
  </si>
  <si>
    <t>After 17d at r.t.</t>
  </si>
  <si>
    <t>gDCC</t>
  </si>
  <si>
    <t>BCOE</t>
  </si>
  <si>
    <t>RO%</t>
  </si>
  <si>
    <t>high MW peak</t>
  </si>
  <si>
    <t>oligmer</t>
  </si>
  <si>
    <t>/</t>
  </si>
  <si>
    <t>Calculated HW peak</t>
  </si>
  <si>
    <t>chain scission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</si>
  <si>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>Mn</t>
    </r>
  </si>
  <si>
    <t># of chains</t>
  </si>
  <si>
    <t>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</si>
</sst>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ill="1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2" fontId="0" fillId="0" borderId="1" xfId="0" applyNumberFormat="1" applyBorder="1"/>
    <xf numFmtId="164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Sheet1!$C$22:$C$28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45</c:v>
                </c:pt>
                <c:pt idx="6">
                  <c:v>60</c:v>
                </c:pt>
              </c:numCache>
            </c:numRef>
          </c:xVal>
          <c:yVal>
            <c:numRef>
              <c:f>Sheet1!$D$22:$D$28</c:f>
              <c:numCache>
                <c:formatCode>General</c:formatCode>
                <c:ptCount val="7"/>
                <c:pt idx="0">
                  <c:v>119.8</c:v>
                </c:pt>
                <c:pt idx="1">
                  <c:v>105.1</c:v>
                </c:pt>
                <c:pt idx="2">
                  <c:v>74.3</c:v>
                </c:pt>
                <c:pt idx="3">
                  <c:v>50.4</c:v>
                </c:pt>
                <c:pt idx="4">
                  <c:v>38.6</c:v>
                </c:pt>
                <c:pt idx="5">
                  <c:v>24.9</c:v>
                </c:pt>
                <c:pt idx="6">
                  <c:v>21.7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D8-4FEB-B8FB-6161E64AD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2626976"/>
        <c:axId val="258059456"/>
      </c:scatterChart>
      <c:valAx>
        <c:axId val="1852626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059456"/>
        <c:crosses val="autoZero"/>
        <c:crossBetween val="midCat"/>
      </c:valAx>
      <c:valAx>
        <c:axId val="2580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2626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31820297462817143"/>
                  <c:y val="9.2175925925925925E-2"/>
                </c:manualLayout>
              </c:layout>
              <c:numFmt formatCode="General" sourceLinked="0"/>
              <c:spPr>
                <a:solidFill>
                  <a:schemeClr val="accent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Sheet1!$H$11:$H$17</c:f>
              <c:numCache>
                <c:formatCode>0.00</c:formatCode>
                <c:ptCount val="7"/>
                <c:pt idx="0">
                  <c:v>0</c:v>
                </c:pt>
                <c:pt idx="1">
                  <c:v>0.24694470329548779</c:v>
                </c:pt>
                <c:pt idx="2">
                  <c:v>0.43464578390399311</c:v>
                </c:pt>
                <c:pt idx="3">
                  <c:v>0.66287138290503023</c:v>
                </c:pt>
                <c:pt idx="4">
                  <c:v>0.93626053092211992</c:v>
                </c:pt>
                <c:pt idx="5">
                  <c:v>1.1096836289269971</c:v>
                </c:pt>
                <c:pt idx="6">
                  <c:v>1.3320760502634452</c:v>
                </c:pt>
              </c:numCache>
            </c:numRef>
          </c:xVal>
          <c:yVal>
            <c:numRef>
              <c:f>Sheet1!$J$11:$J$15</c:f>
              <c:numCache>
                <c:formatCode>General</c:formatCode>
                <c:ptCount val="5"/>
                <c:pt idx="0">
                  <c:v>0</c:v>
                </c:pt>
                <c:pt idx="1">
                  <c:v>11.143178703156861</c:v>
                </c:pt>
                <c:pt idx="2">
                  <c:v>22.022551092318533</c:v>
                </c:pt>
                <c:pt idx="3">
                  <c:v>34.402091647172149</c:v>
                </c:pt>
                <c:pt idx="4">
                  <c:v>43.14622254821591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BE-4AD1-8047-8A0579D3AAB1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7.8560586176727912E-2"/>
                  <c:y val="0.25754848352289295"/>
                </c:manualLayout>
              </c:layout>
              <c:numFmt formatCode="General" sourceLinked="0"/>
              <c:spPr>
                <a:solidFill>
                  <a:srgbClr val="FFC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Sheet1!$H$11:$H$17</c:f>
              <c:numCache>
                <c:formatCode>0.00</c:formatCode>
                <c:ptCount val="7"/>
                <c:pt idx="0">
                  <c:v>0</c:v>
                </c:pt>
                <c:pt idx="1">
                  <c:v>0.24694470329548779</c:v>
                </c:pt>
                <c:pt idx="2">
                  <c:v>0.43464578390399311</c:v>
                </c:pt>
                <c:pt idx="3">
                  <c:v>0.66287138290503023</c:v>
                </c:pt>
                <c:pt idx="4">
                  <c:v>0.93626053092211992</c:v>
                </c:pt>
                <c:pt idx="5">
                  <c:v>1.1096836289269971</c:v>
                </c:pt>
                <c:pt idx="6">
                  <c:v>1.3320760502634452</c:v>
                </c:pt>
              </c:numCache>
            </c:numRef>
          </c:xVal>
          <c:yVal>
            <c:numRef>
              <c:f>Sheet1!$K$11:$K$15</c:f>
              <c:numCache>
                <c:formatCode>General</c:formatCode>
                <c:ptCount val="5"/>
                <c:pt idx="0">
                  <c:v>0</c:v>
                </c:pt>
                <c:pt idx="1">
                  <c:v>9.5831336847149018</c:v>
                </c:pt>
                <c:pt idx="2">
                  <c:v>18.262987012987011</c:v>
                </c:pt>
                <c:pt idx="3">
                  <c:v>28.529163144547759</c:v>
                </c:pt>
                <c:pt idx="4">
                  <c:v>34.455340577789556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BE-4AD1-8047-8A0579D3A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5711920"/>
        <c:axId val="2008604528"/>
      </c:scatterChart>
      <c:valAx>
        <c:axId val="645711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8604528"/>
        <c:crosses val="autoZero"/>
        <c:crossBetween val="midCat"/>
      </c:valAx>
      <c:valAx>
        <c:axId val="200860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7119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Sheet1!$C$33:$C$39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45</c:v>
                </c:pt>
                <c:pt idx="6">
                  <c:v>60</c:v>
                </c:pt>
              </c:numCache>
            </c:numRef>
          </c:xVal>
          <c:yVal>
            <c:numRef>
              <c:f>Sheet1!$H$33:$H$39</c:f>
              <c:numCache>
                <c:formatCode>General</c:formatCode>
                <c:ptCount val="7"/>
                <c:pt idx="0">
                  <c:v>119.8</c:v>
                </c:pt>
                <c:pt idx="1">
                  <c:v>90.9</c:v>
                </c:pt>
                <c:pt idx="2">
                  <c:v>76.400000000000006</c:v>
                </c:pt>
                <c:pt idx="3">
                  <c:v>57.7</c:v>
                </c:pt>
                <c:pt idx="4">
                  <c:v>48.6</c:v>
                </c:pt>
                <c:pt idx="5">
                  <c:v>41</c:v>
                </c:pt>
                <c:pt idx="6">
                  <c:v>35.1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EE-4D91-91B7-B1AC565C618F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Sheet1!$C$33:$C$39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45</c:v>
                </c:pt>
                <c:pt idx="6">
                  <c:v>60</c:v>
                </c:pt>
              </c:numCache>
            </c:numRef>
          </c:xVal>
          <c:yVal>
            <c:numRef>
              <c:f>Sheet1!$N$33:$N$39</c:f>
              <c:numCache>
                <c:formatCode>0.0</c:formatCode>
                <c:ptCount val="7"/>
                <c:pt idx="0">
                  <c:v>120</c:v>
                </c:pt>
                <c:pt idx="1">
                  <c:v>93.758878504672907</c:v>
                </c:pt>
                <c:pt idx="2">
                  <c:v>76.611214953271016</c:v>
                </c:pt>
                <c:pt idx="3">
                  <c:v>58.554205607476632</c:v>
                </c:pt>
                <c:pt idx="4">
                  <c:v>40.367289719626157</c:v>
                </c:pt>
                <c:pt idx="5">
                  <c:v>33.708907563025221</c:v>
                </c:pt>
                <c:pt idx="6">
                  <c:v>27.127058823529413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EE-4D91-91B7-B1AC565C6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329695"/>
        <c:axId val="573261327"/>
      </c:scatterChart>
      <c:valAx>
        <c:axId val="6163296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261327"/>
        <c:crosses val="autoZero"/>
        <c:crossBetween val="midCat"/>
      </c:valAx>
      <c:valAx>
        <c:axId val="573261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3296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269875</xdr:colOff>
      <xdr:row>19</xdr:row>
      <xdr:rowOff>177800</xdr:rowOff>
    </xdr:from>
    <xdr:to>
      <xdr:col>11</xdr:col>
      <xdr:colOff>501650</xdr:colOff>
      <xdr:row>29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918E1F-598F-46FD-AE49-E519CD47C1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133350</xdr:colOff>
      <xdr:row>6</xdr:row>
      <xdr:rowOff>177800</xdr:rowOff>
    </xdr:from>
    <xdr:to>
      <xdr:col>16</xdr:col>
      <xdr:colOff>412750</xdr:colOff>
      <xdr:row>18</xdr:row>
      <xdr:rowOff>107950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96FCFCA-D9D6-403B-A499-8523148939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333375</xdr:colOff>
      <xdr:row>29</xdr:row>
      <xdr:rowOff>31749</xdr:rowOff>
    </xdr:from>
    <xdr:to>
      <xdr:col>19</xdr:col>
      <xdr:colOff>304800</xdr:colOff>
      <xdr:row>39</xdr:row>
      <xdr:rowOff>168274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0C4865C-FE4B-4E19-B0F1-4DDF28B5B9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topLeftCell="A18" workbookViewId="0">
      <selection activeCell="M3" sqref="M3"/>
    </sheetView>
  </sheetViews>
  <sheetFormatPr defaultRowHeight="14.5" x14ac:dyDescent="0.35"/>
  <cols>
    <col min="1" max="1" width="10.90625" customWidth="1"/>
    <col min="3" max="3" width="11.7265625" customWidth="1"/>
    <col min="8" max="8" width="14" customWidth="1"/>
    <col min="9" max="9" width="10.6328125" customWidth="1"/>
    <col min="10" max="10" width="10.7265625" customWidth="1"/>
    <col min="20" max="20" width="6.26953125" customWidth="1"/>
    <col min="21" max="21" width="12.453125" customWidth="1"/>
    <col min="22" max="22" width="10.08984375" customWidth="1"/>
  </cols>
  <sheetData>
    <row r="1" spans="1:12" x14ac:dyDescent="0.35">
      <c r="A1" t="s">
        <v>0</v>
      </c>
      <c r="K1" s="13"/>
      <c r="L1" s="13"/>
    </row>
    <row r="2" spans="1:12" x14ac:dyDescent="0.35">
      <c r="A2" t="s">
        <v>23</v>
      </c>
      <c r="B2" s="14" t="s">
        <v>6</v>
      </c>
      <c r="C2" s="14"/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K2" s="3"/>
    </row>
    <row r="3" spans="1:12" x14ac:dyDescent="0.35">
      <c r="C3">
        <v>0</v>
      </c>
      <c r="D3">
        <v>83.5</v>
      </c>
      <c r="E3">
        <v>130.19999999999999</v>
      </c>
      <c r="F3">
        <v>1.56</v>
      </c>
      <c r="G3">
        <v>0.109</v>
      </c>
      <c r="H3">
        <f>LN($D$3/D3)/LN(2)</f>
        <v>0</v>
      </c>
    </row>
    <row r="4" spans="1:12" x14ac:dyDescent="0.35">
      <c r="B4" s="1"/>
      <c r="C4" s="1">
        <v>60</v>
      </c>
      <c r="D4" s="1">
        <v>43.8</v>
      </c>
      <c r="E4" s="1">
        <v>53.7</v>
      </c>
      <c r="F4" s="1">
        <v>1.224</v>
      </c>
      <c r="G4" s="1">
        <v>0.1198</v>
      </c>
      <c r="H4" s="1">
        <f t="shared" ref="H4" si="0">LN($D$3/D4)/LN(2)</f>
        <v>0.93084532776024143</v>
      </c>
    </row>
    <row r="5" spans="1:12" x14ac:dyDescent="0.35">
      <c r="B5" s="2"/>
      <c r="C5" s="2" t="s">
        <v>9</v>
      </c>
      <c r="D5" s="2">
        <v>42.5</v>
      </c>
      <c r="E5" s="2">
        <v>54.2</v>
      </c>
      <c r="F5" s="2">
        <v>1.274</v>
      </c>
      <c r="G5" s="2">
        <v>0.11899999999999999</v>
      </c>
      <c r="H5" s="2"/>
    </row>
    <row r="9" spans="1:12" x14ac:dyDescent="0.35">
      <c r="A9" t="s">
        <v>10</v>
      </c>
      <c r="J9" t="s">
        <v>15</v>
      </c>
    </row>
    <row r="10" spans="1:12" x14ac:dyDescent="0.35">
      <c r="A10" t="s">
        <v>23</v>
      </c>
      <c r="B10" s="14" t="s">
        <v>6</v>
      </c>
      <c r="C10" s="14"/>
      <c r="D10" s="2" t="s">
        <v>1</v>
      </c>
      <c r="E10" s="2" t="s">
        <v>2</v>
      </c>
      <c r="F10" s="2" t="s">
        <v>3</v>
      </c>
      <c r="G10" s="2" t="s">
        <v>4</v>
      </c>
      <c r="H10" s="2" t="s">
        <v>5</v>
      </c>
      <c r="J10" t="s">
        <v>13</v>
      </c>
      <c r="K10" t="s">
        <v>14</v>
      </c>
    </row>
    <row r="11" spans="1:12" x14ac:dyDescent="0.35">
      <c r="C11">
        <v>0</v>
      </c>
      <c r="D11">
        <v>128.4</v>
      </c>
      <c r="E11">
        <v>178.2</v>
      </c>
      <c r="F11">
        <v>1.39</v>
      </c>
      <c r="G11">
        <v>0.114</v>
      </c>
      <c r="H11" s="8">
        <f>LN($D$11/D11)/LN(2)</f>
        <v>0</v>
      </c>
      <c r="J11" s="6">
        <v>0</v>
      </c>
      <c r="K11" s="6">
        <v>0</v>
      </c>
    </row>
    <row r="12" spans="1:12" x14ac:dyDescent="0.35">
      <c r="C12">
        <v>5</v>
      </c>
      <c r="D12">
        <v>108.2</v>
      </c>
      <c r="E12">
        <v>144.30000000000001</v>
      </c>
      <c r="F12">
        <v>1.33</v>
      </c>
      <c r="G12">
        <v>0.11700000000000001</v>
      </c>
      <c r="H12" s="8">
        <f>LN($D$11/D12)/LN(2)</f>
        <v>0.24694470329548779</v>
      </c>
      <c r="J12" s="6">
        <v>11.143178703156861</v>
      </c>
      <c r="K12" s="6">
        <v>9.5831336847149018</v>
      </c>
    </row>
    <row r="13" spans="1:12" x14ac:dyDescent="0.35">
      <c r="C13">
        <v>10</v>
      </c>
      <c r="D13">
        <v>95</v>
      </c>
      <c r="E13">
        <v>125.6</v>
      </c>
      <c r="F13">
        <v>1.32</v>
      </c>
      <c r="G13">
        <v>0.11799999999999999</v>
      </c>
      <c r="H13" s="8">
        <f>LN($D$11/D13)/LN(2)</f>
        <v>0.43464578390399311</v>
      </c>
      <c r="J13" s="6">
        <v>22.022551092318533</v>
      </c>
      <c r="K13" s="6">
        <v>18.262987012987011</v>
      </c>
    </row>
    <row r="14" spans="1:12" x14ac:dyDescent="0.35">
      <c r="C14">
        <v>20</v>
      </c>
      <c r="D14">
        <v>81.099999999999994</v>
      </c>
      <c r="E14">
        <v>102.5</v>
      </c>
      <c r="F14">
        <v>1.26</v>
      </c>
      <c r="G14">
        <v>0.121</v>
      </c>
      <c r="H14" s="8">
        <f>LN($D$11/D14)/LN(2)</f>
        <v>0.66287138290503023</v>
      </c>
      <c r="J14" s="6">
        <v>34.402091647172149</v>
      </c>
      <c r="K14" s="6">
        <v>28.529163144547759</v>
      </c>
    </row>
    <row r="15" spans="1:12" x14ac:dyDescent="0.35">
      <c r="C15">
        <v>30</v>
      </c>
      <c r="D15">
        <v>67.099999999999994</v>
      </c>
      <c r="E15">
        <v>87.2</v>
      </c>
      <c r="F15">
        <v>1.3</v>
      </c>
      <c r="G15">
        <v>0.122</v>
      </c>
      <c r="H15" s="8">
        <f>LN($D$11/D15)/LN(2)</f>
        <v>0.93626053092211992</v>
      </c>
      <c r="J15" s="6">
        <v>43.14622254821591</v>
      </c>
      <c r="K15" s="6">
        <v>34.455340577789556</v>
      </c>
    </row>
    <row r="16" spans="1:12" x14ac:dyDescent="0.35">
      <c r="C16">
        <v>45</v>
      </c>
      <c r="D16">
        <v>59.5</v>
      </c>
      <c r="E16">
        <v>74</v>
      </c>
      <c r="F16">
        <v>1.24</v>
      </c>
      <c r="G16">
        <v>0.123</v>
      </c>
      <c r="H16" s="8">
        <f>LN($D$11/D16)/LN(2)</f>
        <v>1.1096836289269971</v>
      </c>
      <c r="J16" s="6">
        <v>51.111679018655764</v>
      </c>
      <c r="K16" s="6">
        <v>42.3861852433281</v>
      </c>
    </row>
    <row r="17" spans="1:14" x14ac:dyDescent="0.35">
      <c r="B17" s="1"/>
      <c r="C17" s="1">
        <v>60</v>
      </c>
      <c r="D17" s="1">
        <v>51</v>
      </c>
      <c r="E17" s="1">
        <v>63.8</v>
      </c>
      <c r="F17" s="1">
        <v>1.24</v>
      </c>
      <c r="G17" s="1">
        <v>0.126</v>
      </c>
      <c r="H17" s="10">
        <f>LN($D$11/D17)/LN(2)</f>
        <v>1.3320760502634452</v>
      </c>
      <c r="J17" s="6">
        <v>59.630292188431731</v>
      </c>
      <c r="K17" s="6">
        <v>47.619047619047613</v>
      </c>
    </row>
    <row r="20" spans="1:14" x14ac:dyDescent="0.35">
      <c r="A20" t="s">
        <v>11</v>
      </c>
      <c r="B20" s="1" t="s">
        <v>7</v>
      </c>
      <c r="C20" s="1"/>
      <c r="D20" s="1"/>
      <c r="E20" s="1"/>
      <c r="F20" s="1"/>
      <c r="G20" s="1"/>
      <c r="H20" s="1"/>
    </row>
    <row r="21" spans="1:14" x14ac:dyDescent="0.35">
      <c r="A21" t="s">
        <v>8</v>
      </c>
      <c r="B21" s="14" t="s">
        <v>6</v>
      </c>
      <c r="C21" s="14"/>
      <c r="D21" s="1" t="s">
        <v>1</v>
      </c>
      <c r="E21" s="1" t="s">
        <v>2</v>
      </c>
      <c r="F21" s="1" t="s">
        <v>3</v>
      </c>
      <c r="G21" s="1" t="s">
        <v>4</v>
      </c>
      <c r="H21" s="1" t="s">
        <v>5</v>
      </c>
    </row>
    <row r="22" spans="1:14" x14ac:dyDescent="0.35">
      <c r="C22">
        <v>0</v>
      </c>
      <c r="D22">
        <v>119.8</v>
      </c>
      <c r="E22">
        <v>194.3</v>
      </c>
      <c r="F22">
        <v>1.62</v>
      </c>
      <c r="G22">
        <v>0.124</v>
      </c>
      <c r="H22">
        <f>LN($D$22/D22)/LN(2)</f>
        <v>0</v>
      </c>
    </row>
    <row r="23" spans="1:14" x14ac:dyDescent="0.35">
      <c r="C23">
        <v>5</v>
      </c>
      <c r="D23">
        <v>105.1</v>
      </c>
      <c r="E23">
        <v>151.19999999999999</v>
      </c>
      <c r="F23">
        <v>1.44</v>
      </c>
      <c r="G23">
        <v>0.113</v>
      </c>
      <c r="H23">
        <f>LN($D$22/D23)/LN(2)</f>
        <v>0.18886523882660738</v>
      </c>
    </row>
    <row r="24" spans="1:14" x14ac:dyDescent="0.35">
      <c r="C24">
        <v>10</v>
      </c>
      <c r="D24">
        <v>74.3</v>
      </c>
      <c r="E24">
        <v>113.9</v>
      </c>
      <c r="F24">
        <v>1.53</v>
      </c>
      <c r="G24">
        <v>0.114</v>
      </c>
      <c r="H24">
        <f>LN($D$22/D24)/LN(2)</f>
        <v>0.6891937922501894</v>
      </c>
    </row>
    <row r="25" spans="1:14" x14ac:dyDescent="0.35">
      <c r="C25">
        <v>20</v>
      </c>
      <c r="D25">
        <v>50.4</v>
      </c>
      <c r="E25">
        <v>81.599999999999994</v>
      </c>
      <c r="F25">
        <v>1.62</v>
      </c>
      <c r="G25">
        <v>0.11700000000000001</v>
      </c>
      <c r="H25">
        <f>LN($D$22/D25)/LN(2)</f>
        <v>1.2491322692888691</v>
      </c>
    </row>
    <row r="26" spans="1:14" x14ac:dyDescent="0.35">
      <c r="C26">
        <v>30</v>
      </c>
      <c r="D26">
        <v>38.6</v>
      </c>
      <c r="E26">
        <v>64.3</v>
      </c>
      <c r="F26">
        <v>1.67</v>
      </c>
      <c r="G26">
        <v>0.11700000000000001</v>
      </c>
      <c r="H26">
        <f>LN($D$22/D26)/LN(2)</f>
        <v>1.6339551555207055</v>
      </c>
    </row>
    <row r="27" spans="1:14" x14ac:dyDescent="0.35">
      <c r="C27">
        <v>45</v>
      </c>
      <c r="D27">
        <v>24.9</v>
      </c>
      <c r="E27">
        <v>49</v>
      </c>
      <c r="F27">
        <v>1.97</v>
      </c>
      <c r="G27">
        <v>0.121</v>
      </c>
      <c r="H27">
        <f>LN($D$22/D27)/LN(2)</f>
        <v>2.2664102607207046</v>
      </c>
    </row>
    <row r="28" spans="1:14" x14ac:dyDescent="0.35">
      <c r="C28">
        <v>60</v>
      </c>
      <c r="D28">
        <v>21.7</v>
      </c>
      <c r="E28" s="12">
        <v>43.8</v>
      </c>
      <c r="F28" s="4">
        <v>2.02</v>
      </c>
      <c r="H28">
        <f>LN($D$22/D28)/LN(2)</f>
        <v>2.4648609603443066</v>
      </c>
    </row>
    <row r="29" spans="1:14" x14ac:dyDescent="0.35">
      <c r="B29" s="1"/>
      <c r="C29" s="1"/>
      <c r="D29" s="1"/>
      <c r="E29" s="1"/>
      <c r="F29" s="1"/>
      <c r="G29" s="1"/>
      <c r="H29" s="1"/>
    </row>
    <row r="31" spans="1:14" x14ac:dyDescent="0.35">
      <c r="B31" s="1" t="s">
        <v>12</v>
      </c>
      <c r="C31" s="1"/>
      <c r="D31" s="1"/>
      <c r="E31" s="1"/>
      <c r="F31" s="1"/>
      <c r="G31" s="1"/>
      <c r="H31" s="1"/>
      <c r="L31" s="7" t="s">
        <v>19</v>
      </c>
    </row>
    <row r="32" spans="1:14" x14ac:dyDescent="0.35">
      <c r="B32" s="14" t="s">
        <v>6</v>
      </c>
      <c r="C32" s="14"/>
      <c r="D32" s="1" t="s">
        <v>1</v>
      </c>
      <c r="E32" s="1" t="s">
        <v>2</v>
      </c>
      <c r="F32" s="1" t="s">
        <v>3</v>
      </c>
      <c r="G32" s="1" t="s">
        <v>4</v>
      </c>
      <c r="H32" s="1" t="s">
        <v>16</v>
      </c>
      <c r="I32" s="7" t="s">
        <v>17</v>
      </c>
      <c r="K32" t="s">
        <v>20</v>
      </c>
      <c r="L32" t="s">
        <v>22</v>
      </c>
      <c r="M32" s="5" t="s">
        <v>21</v>
      </c>
      <c r="N32" t="s">
        <v>1</v>
      </c>
    </row>
    <row r="33" spans="2:14" x14ac:dyDescent="0.35">
      <c r="C33">
        <v>0</v>
      </c>
      <c r="D33">
        <v>119.8</v>
      </c>
      <c r="E33">
        <v>194.3</v>
      </c>
      <c r="F33">
        <v>1.62</v>
      </c>
      <c r="G33">
        <v>0.124</v>
      </c>
      <c r="H33" s="5">
        <v>119.8</v>
      </c>
      <c r="I33" s="5" t="s">
        <v>18</v>
      </c>
      <c r="K33" s="9">
        <f>2^(H11)-1</f>
        <v>0</v>
      </c>
      <c r="L33" s="8">
        <f>K33*2+(1-K33)</f>
        <v>1</v>
      </c>
      <c r="M33" s="11">
        <f>120*(1-K33)+60*2*K33</f>
        <v>120</v>
      </c>
      <c r="N33" s="11">
        <f>M33/L33</f>
        <v>120</v>
      </c>
    </row>
    <row r="34" spans="2:14" x14ac:dyDescent="0.35">
      <c r="C34">
        <v>5</v>
      </c>
      <c r="D34">
        <v>28</v>
      </c>
      <c r="E34">
        <v>112.2</v>
      </c>
      <c r="F34">
        <v>4</v>
      </c>
      <c r="G34">
        <v>0.11700000000000001</v>
      </c>
      <c r="H34" s="5">
        <v>90.9</v>
      </c>
      <c r="I34" s="5">
        <v>3.1</v>
      </c>
      <c r="K34" s="9">
        <f>2^(H12)-1</f>
        <v>0.18669131238447312</v>
      </c>
      <c r="L34" s="8">
        <f>K34*2+(1-K34)</f>
        <v>1.1866913123844731</v>
      </c>
      <c r="M34" s="11">
        <f>120*(1-K34)+60*(1-0.39)*2*K34</f>
        <v>111.26284658040666</v>
      </c>
      <c r="N34" s="11">
        <f t="shared" ref="N34:N36" si="1">M34/L34</f>
        <v>93.758878504672907</v>
      </c>
    </row>
    <row r="35" spans="2:14" x14ac:dyDescent="0.35">
      <c r="C35">
        <v>10</v>
      </c>
      <c r="D35">
        <v>19</v>
      </c>
      <c r="E35">
        <v>82.8</v>
      </c>
      <c r="F35">
        <v>4.37</v>
      </c>
      <c r="G35">
        <v>0.11700000000000001</v>
      </c>
      <c r="H35" s="5">
        <v>76.400000000000006</v>
      </c>
      <c r="I35" s="5">
        <v>3.9</v>
      </c>
      <c r="K35" s="9">
        <f>2^(H13)-1</f>
        <v>0.35157894736842121</v>
      </c>
      <c r="L35" s="8">
        <f>K35*2+(1-K35)</f>
        <v>1.3515789473684212</v>
      </c>
      <c r="M35" s="11">
        <f t="shared" ref="M35" si="2">120*(1-K35)+60*(1-0.39)*2*K35</f>
        <v>103.5461052631579</v>
      </c>
      <c r="N35" s="11">
        <f t="shared" si="1"/>
        <v>76.611214953271016</v>
      </c>
    </row>
    <row r="36" spans="2:14" x14ac:dyDescent="0.35">
      <c r="C36">
        <v>20</v>
      </c>
      <c r="D36">
        <v>7.4</v>
      </c>
      <c r="E36">
        <v>55</v>
      </c>
      <c r="F36">
        <v>7.73</v>
      </c>
      <c r="G36">
        <v>0.11700000000000001</v>
      </c>
      <c r="H36" s="5">
        <v>57.7</v>
      </c>
      <c r="I36" s="5">
        <v>2.2000000000000002</v>
      </c>
      <c r="K36" s="9">
        <f>2^(H14)-1</f>
        <v>0.58323057953144275</v>
      </c>
      <c r="L36" s="8">
        <f t="shared" ref="L36" si="3">K36*2+(1-K36)</f>
        <v>1.5832305795314427</v>
      </c>
      <c r="M36" s="11">
        <f>120*(1-K36)+60*(1-0.39)*2*K36</f>
        <v>92.704808877928485</v>
      </c>
      <c r="N36" s="11">
        <f t="shared" si="1"/>
        <v>58.554205607476632</v>
      </c>
    </row>
    <row r="37" spans="2:14" x14ac:dyDescent="0.35">
      <c r="C37">
        <v>30</v>
      </c>
      <c r="D37">
        <v>6.2</v>
      </c>
      <c r="E37">
        <v>41.4</v>
      </c>
      <c r="F37">
        <v>6.66</v>
      </c>
      <c r="G37">
        <v>0.11799999999999999</v>
      </c>
      <c r="H37" s="5">
        <v>48.6</v>
      </c>
      <c r="I37" s="5">
        <v>2.2999999999999998</v>
      </c>
      <c r="K37" s="9">
        <f>2^(H15)-1</f>
        <v>0.91356184798807782</v>
      </c>
      <c r="L37" s="8">
        <f>K37*2+(1-K37)</f>
        <v>1.9135618479880778</v>
      </c>
      <c r="M37" s="11">
        <f>120*(1-K37)+60*(1-0.39)*2*K37</f>
        <v>77.245305514157963</v>
      </c>
      <c r="N37" s="11">
        <f>M37/L37</f>
        <v>40.367289719626157</v>
      </c>
    </row>
    <row r="38" spans="2:14" x14ac:dyDescent="0.35">
      <c r="C38">
        <v>45</v>
      </c>
      <c r="D38">
        <v>5.9</v>
      </c>
      <c r="E38">
        <v>30.2</v>
      </c>
      <c r="F38">
        <v>5.0999999999999996</v>
      </c>
      <c r="G38">
        <v>0.11799999999999999</v>
      </c>
      <c r="H38" s="5">
        <v>41</v>
      </c>
      <c r="I38" s="5">
        <v>2.6</v>
      </c>
      <c r="K38" s="9">
        <f>2^(H16)-1</f>
        <v>1.1579831932773104</v>
      </c>
      <c r="L38" s="8">
        <f>(K38-1)*2+(2-K38)*2</f>
        <v>2</v>
      </c>
      <c r="M38" s="11">
        <f>30*(1-0.39)*(K38-1)*2+60*(1-0.39)*(2-K38)*2</f>
        <v>67.417815126050442</v>
      </c>
      <c r="N38" s="11">
        <f t="shared" ref="N38:N39" si="4">M38/L38</f>
        <v>33.708907563025221</v>
      </c>
    </row>
    <row r="39" spans="2:14" x14ac:dyDescent="0.35">
      <c r="C39">
        <v>60</v>
      </c>
      <c r="D39">
        <v>4.4000000000000004</v>
      </c>
      <c r="E39">
        <v>22.6</v>
      </c>
      <c r="F39">
        <v>5.08</v>
      </c>
      <c r="G39">
        <v>0.122</v>
      </c>
      <c r="H39" s="5">
        <v>35.1</v>
      </c>
      <c r="I39" s="5">
        <v>2</v>
      </c>
      <c r="K39" s="9">
        <f>2^(H17)-1</f>
        <v>1.5176470588235293</v>
      </c>
      <c r="L39" s="8">
        <f>(K39-1)*2+(2-K39)*2</f>
        <v>2</v>
      </c>
      <c r="M39" s="11">
        <f>30*(1-0.39)*(K39-1)*2+60*(1-0.39)*(2-K39)*2</f>
        <v>54.254117647058827</v>
      </c>
      <c r="N39" s="11">
        <f t="shared" si="4"/>
        <v>27.127058823529413</v>
      </c>
    </row>
    <row r="40" spans="2:14" x14ac:dyDescent="0.35">
      <c r="B40" s="1"/>
      <c r="C40" s="1"/>
      <c r="D40" s="1"/>
      <c r="E40" s="1"/>
      <c r="F40" s="1"/>
      <c r="G40" s="1"/>
      <c r="H40" s="1"/>
    </row>
  </sheetData>
  <mergeCells count="5">
    <mergeCell ref="B32:C32"/>
    <mergeCell ref="B21:C21"/>
    <mergeCell ref="K1:L1"/>
    <mergeCell ref="B10:C10"/>
    <mergeCell ref="B2:C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2020-04-17T16:55:20Z</dcterms:modified>
</cp:coreProperties>
</file>